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05278dad0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žet" sheetId="1" r:id="R0f55030949674f2e"/>
    <x:sheet xmlns:r="http://schemas.openxmlformats.org/officeDocument/2006/relationships" name="Obračun" sheetId="2" r:id="R81d35bba7d7e4f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 &quot;€&quot;;(#,##0) &quot;€&quot;;&quot;—&quot;"/>
    <x:numFmt numFmtId="201" formatCode="0.0%;(0.0%);&quot;—&quot;"/>
    <x:numFmt numFmtId="202" formatCode="0.0&quot;x&quot;"/>
    <x:numFmt numFmtId="203" formatCode="0"/>
    <x:numFmt numFmtId="204" formatCode="#,##0;(#,##0);&quot;—&quot;"/>
    <x:numFmt numFmtId="205" formatCode="@"/>
    <x:numFmt numFmtId="206" formatCode="#,##0.00 &quot;€&quot;;(#,##0.00) &quot;€&quot;;&quot;—&quot;"/>
  </x:numFmts>
  <x:fonts count="15">
    <x:font>
      <x:sz val="11"/>
      <x:name val="Carlito"/>
    </x:font>
    <x:font>
      <x:sz val="10"/>
      <x:color rgb="FF17212B"/>
      <x:name val="Arial"/>
    </x:font>
    <x:font>
      <x:b/>
      <x:sz val="16"/>
      <x:color rgb="FF18344F"/>
      <x:name val="Arial"/>
    </x:font>
    <x:font>
      <x:i/>
      <x:sz val="10"/>
      <x:color rgb="FF17212B"/>
      <x:name val="Arial"/>
    </x:font>
    <x:font>
      <x:sz val="10"/>
      <x:color rgb="FF1558B0"/>
      <x:name val="Arial"/>
    </x:font>
    <x:font>
      <x:b/>
      <x:sz val="10"/>
      <x:color rgb="FF18344F"/>
      <x:name val="Arial"/>
    </x:font>
    <x:font>
      <x:sz val="10"/>
      <x:color rgb="FF5B6570"/>
      <x:name val="Arial"/>
    </x:font>
    <x:font>
      <x:i/>
      <x:sz val="10"/>
      <x:color rgb="FF5B6570"/>
      <x:name val="Arial"/>
    </x:font>
    <x:font>
      <x:b/>
      <x:sz val="10"/>
      <x:color rgb="FFFFFFFF"/>
      <x:name val="Arial"/>
    </x:font>
    <x:font>
      <x:b/>
      <x:i/>
      <x:sz val="10"/>
      <x:color rgb="FF18344F"/>
      <x:name val="Arial"/>
    </x:font>
    <x:font>
      <x:b/>
      <x:sz val="10"/>
      <x:color rgb="FF17212B"/>
      <x:name val="Arial"/>
    </x:font>
    <x:font>
      <x:i/>
      <x:sz val="10"/>
      <x:color rgb="FF1558B0"/>
      <x:name val="Arial"/>
    </x:font>
    <x:font>
      <x:sz val="10"/>
      <x:color rgb="FF217346"/>
      <x:name val="Arial"/>
    </x:font>
    <x:font>
      <x:i/>
      <x:sz val="10"/>
      <x:color rgb="FF217346"/>
      <x:name val="Arial"/>
    </x:font>
    <x:font>
      <x:i/>
      <x:sz val="10"/>
      <x:color rgb="FF008000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EAF0F5"/>
      </x:patternFill>
    </x:fill>
    <x:fill>
      <x:patternFill patternType="solid">
        <x:fgColor rgb="FF18344F"/>
      </x:patternFill>
    </x:fill>
    <x:fill>
      <x:patternFill patternType="solid">
        <x:fgColor rgb="FFFFF1C7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18344F"/>
      </x:patternFill>
    </x:fill>
    <x:fill>
      <x:patternFill patternType="solid">
        <x:fgColor rgb="FFEAF0F5"/>
      </x:patternFill>
    </x:fill>
    <x:fill>
      <x:patternFill patternType="solid">
        <x:fgColor rgb="FFFFF1C7"/>
      </x:patternFill>
    </x:fill>
  </x:fills>
  <x:borders count="3">
    <x:border/>
    <x:border>
      <x:bottom style="thin">
        <x:color rgb="FF97AABC"/>
      </x:bottom>
    </x:border>
    <x:border>
      <x:top style="thin">
        <x:color rgb="FFB9C6D1"/>
      </x:top>
    </x:border>
  </x:borders>
  <x:cellStyleXfs count="1">
    <x:xf numFmtId="0" fontId="0" fillId="0" borderId="0"/>
  </x:cellStyleXfs>
  <x:cellXfs count="7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200" fontId="1" fillId="0" borderId="1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200" fontId="4" fillId="0" borderId="0" xfId="0" applyNumberFormat="1" applyFont="1" applyFill="1" applyBorder="1" applyAlignment="1">
      <x:alignment horizontal="right"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200" fontId="1" fillId="2" borderId="0" xfId="0" applyNumberFormat="1" applyFont="1" applyFill="1" applyBorder="1" applyAlignment="1">
      <x:alignment horizontal="right" vertical="center" wrapText="0"/>
    </x:xf>
    <x:xf numFmtId="0" fontId="5" fillId="2" borderId="0" xfId="0" applyNumberFormat="1" applyFont="1" applyFill="1" applyBorder="1" applyAlignment="1">
      <x:alignment vertical="center" wrapText="0"/>
    </x:xf>
    <x:xf numFmtId="200" fontId="5" fillId="2" borderId="0" xfId="0" applyNumberFormat="1" applyFont="1" applyFill="1" applyBorder="1" applyAlignment="1">
      <x:alignment horizontal="right" vertical="center" wrapText="0"/>
    </x:xf>
    <x:xf numFmtId="0" fontId="5" fillId="2" borderId="2" xfId="0" applyNumberFormat="1" applyFont="1" applyFill="1" applyBorder="1" applyAlignment="1">
      <x:alignment vertical="center" wrapText="0"/>
    </x:xf>
    <x:xf numFmtId="200" fontId="5" fillId="2" borderId="2" xfId="0" applyNumberFormat="1" applyFont="1" applyFill="1" applyBorder="1" applyAlignment="1">
      <x:alignment horizontal="right"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0" fontId="7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200" fontId="1" fillId="3" borderId="0" xfId="0" applyNumberFormat="1" applyFont="1" applyFill="1" applyBorder="1" applyAlignment="1">
      <x:alignment horizontal="right" vertical="center" wrapText="0"/>
    </x:xf>
    <x:xf numFmtId="0" fontId="8" fillId="3" borderId="0" xfId="0" applyNumberFormat="1" applyFont="1" applyFill="1" applyBorder="1" applyAlignment="1">
      <x:alignment vertical="center" wrapText="0"/>
    </x:xf>
    <x:xf numFmtId="200" fontId="8" fillId="3" borderId="0" xfId="0" applyNumberFormat="1" applyFont="1" applyFill="1" applyBorder="1" applyAlignment="1">
      <x:alignment horizontal="right" vertical="center" wrapText="0"/>
    </x:xf>
    <x:xf numFmtId="0" fontId="8" fillId="3" borderId="0" xfId="0" applyNumberFormat="1" applyFont="1" applyFill="1" applyBorder="1" applyAlignment="1">
      <x:alignment horizontal="center" vertical="center" wrapText="0"/>
    </x:xf>
    <x:xf numFmtId="200" fontId="8" fillId="3" borderId="0" xfId="0" applyNumberFormat="1" applyFont="1" applyFill="1" applyBorder="1" applyAlignment="1">
      <x:alignment horizontal="center"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201" fontId="3" fillId="0" borderId="0" xfId="0" applyNumberFormat="1" applyFont="1" applyFill="1" applyBorder="1" applyAlignment="1">
      <x:alignment horizontal="right" vertical="center" wrapText="0"/>
    </x:xf>
    <x:xf numFmtId="201" fontId="3" fillId="2" borderId="0" xfId="0" applyNumberFormat="1" applyFont="1" applyFill="1" applyBorder="1" applyAlignment="1">
      <x:alignment horizontal="right" vertical="center" wrapText="0"/>
    </x:xf>
    <x:xf numFmtId="201" fontId="9" fillId="2" borderId="0" xfId="0" applyNumberFormat="1" applyFont="1" applyFill="1" applyBorder="1" applyAlignment="1">
      <x:alignment horizontal="right" vertical="center" wrapText="0"/>
    </x:xf>
    <x:xf numFmtId="201" fontId="9" fillId="2" borderId="2" xfId="0" applyNumberFormat="1" applyFont="1" applyFill="1" applyBorder="1" applyAlignment="1">
      <x:alignment horizontal="right" vertical="center" wrapText="0"/>
    </x:xf>
    <x:xf numFmtId="0" fontId="10" fillId="0" borderId="0" xfId="0" applyNumberFormat="1" applyFont="1" applyFill="1" applyBorder="1" applyAlignment="1">
      <x:alignment vertical="center" wrapText="0"/>
    </x:xf>
    <x:xf numFmtId="200" fontId="10" fillId="0" borderId="0" xfId="0" applyNumberFormat="1" applyFont="1" applyFill="1" applyBorder="1" applyAlignment="1">
      <x:alignment horizontal="right" vertical="center" wrapText="0"/>
    </x:xf>
    <x:xf numFmtId="202" fontId="1" fillId="0" borderId="0" xfId="0" applyNumberFormat="1" applyFont="1" applyFill="1" applyBorder="1" applyAlignment="1">
      <x:alignment horizontal="right" vertical="center" wrapText="0"/>
    </x:xf>
    <x:xf numFmtId="202" fontId="4" fillId="0" borderId="0" xfId="0" applyNumberFormat="1" applyFont="1" applyFill="1" applyBorder="1" applyAlignment="1">
      <x:alignment horizontal="right" vertical="center" wrapText="0"/>
    </x:xf>
    <x:xf numFmtId="202" fontId="11" fillId="0" borderId="0" xfId="0" applyNumberFormat="1" applyFont="1" applyFill="1" applyBorder="1" applyAlignment="1">
      <x:alignment horizontal="right" vertical="center" wrapText="0"/>
    </x:xf>
    <x:xf numFmtId="200" fontId="4" fillId="4" borderId="0" xfId="0" applyNumberFormat="1" applyFont="1" applyFill="1" applyBorder="1" applyAlignment="1">
      <x:alignment horizontal="right" vertical="center" wrapText="0"/>
    </x:xf>
    <x:xf numFmtId="203" fontId="4" fillId="4" borderId="0" xfId="0" applyNumberFormat="1" applyFont="1" applyFill="1" applyBorder="1" applyAlignment="1">
      <x:alignment horizontal="right" vertical="center" wrapText="0"/>
    </x:xf>
    <x:xf numFmtId="201" fontId="4" fillId="0" borderId="0" xfId="0" applyNumberFormat="1" applyFont="1" applyFill="1" applyBorder="1" applyAlignment="1">
      <x:alignment horizontal="right" vertical="center" wrapText="0"/>
    </x:xf>
    <x:xf numFmtId="201" fontId="11" fillId="0" borderId="0" xfId="0" applyNumberFormat="1" applyFont="1" applyFill="1" applyBorder="1" applyAlignment="1">
      <x:alignment horizontal="right" vertical="center" wrapText="0"/>
    </x:xf>
    <x:xf numFmtId="200" fontId="12" fillId="0" borderId="0" xfId="0" applyNumberFormat="1" applyFont="1" applyFill="1" applyBorder="1" applyAlignment="1">
      <x:alignment horizontal="right" vertical="center" wrapText="0"/>
    </x:xf>
    <x:xf numFmtId="201" fontId="4" fillId="4" borderId="0" xfId="0" applyNumberFormat="1" applyFont="1" applyFill="1" applyBorder="1" applyAlignment="1">
      <x:alignment horizontal="right" vertical="center" wrapText="0"/>
    </x:xf>
    <x:xf numFmtId="202" fontId="12" fillId="0" borderId="0" xfId="0" applyNumberFormat="1" applyFont="1" applyFill="1" applyBorder="1" applyAlignment="1">
      <x:alignment horizontal="right" vertical="center" wrapText="0"/>
    </x:xf>
    <x:xf numFmtId="201" fontId="11" fillId="4" borderId="0" xfId="0" applyNumberFormat="1" applyFont="1" applyFill="1" applyBorder="1" applyAlignment="1">
      <x:alignment horizontal="right" vertical="center" wrapText="0"/>
    </x:xf>
    <x:xf numFmtId="202" fontId="13" fillId="0" borderId="0" xfId="0" applyNumberFormat="1" applyFont="1" applyFill="1" applyBorder="1" applyAlignment="1">
      <x:alignment horizontal="right" vertical="center" wrapText="0"/>
    </x:xf>
    <x:xf numFmtId="204" fontId="4" fillId="4" borderId="0" xfId="0" applyNumberFormat="1" applyFont="1" applyFill="1" applyBorder="1" applyAlignment="1">
      <x:alignment horizontal="right" vertical="center" wrapText="0"/>
    </x:xf>
    <x:xf numFmtId="204" fontId="4" fillId="0" borderId="0" xfId="0" applyNumberFormat="1" applyFont="1" applyFill="1" applyBorder="1" applyAlignment="1">
      <x:alignment horizontal="right" vertical="center" wrapText="0"/>
    </x:xf>
    <x:xf numFmtId="205" fontId="1" fillId="0" borderId="0" xfId="0" applyNumberFormat="1" applyFont="1" applyFill="1" applyBorder="1" applyAlignment="1">
      <x:alignment horizontal="right" vertical="center" wrapText="0"/>
    </x:xf>
    <x:xf numFmtId="200" fontId="4" fillId="5" borderId="0" xfId="0" applyNumberFormat="1" applyFont="1" applyFill="1" applyBorder="1" applyAlignment="1">
      <x:alignment horizontal="right" vertical="center" wrapText="0"/>
    </x:xf>
    <x:xf numFmtId="203" fontId="4" fillId="6" borderId="0" xfId="0" applyNumberFormat="1" applyFont="1" applyFill="1" applyBorder="1" applyAlignment="1">
      <x:alignment horizontal="right" vertical="center" wrapText="0"/>
    </x:xf>
    <x:xf numFmtId="0" fontId="1" fillId="7" borderId="0" xfId="0" applyNumberFormat="1" applyFont="1" applyFill="1" applyBorder="1" applyAlignment="1">
      <x:alignment vertical="center" wrapText="0"/>
    </x:xf>
    <x:xf numFmtId="200" fontId="1" fillId="7" borderId="0" xfId="0" applyNumberFormat="1" applyFont="1" applyFill="1" applyBorder="1" applyAlignment="1">
      <x:alignment horizontal="right" vertical="center" wrapText="0"/>
    </x:xf>
    <x:xf numFmtId="0" fontId="8" fillId="7" borderId="0" xfId="0" applyNumberFormat="1" applyFont="1" applyFill="1" applyBorder="1" applyAlignment="1">
      <x:alignment vertical="center" wrapText="0"/>
    </x:xf>
    <x:xf numFmtId="200" fontId="8" fillId="7" borderId="0" xfId="0" applyNumberFormat="1" applyFont="1" applyFill="1" applyBorder="1" applyAlignment="1">
      <x:alignment horizontal="right" vertical="center" wrapText="0"/>
    </x:xf>
    <x:xf numFmtId="0" fontId="8" fillId="7" borderId="0" xfId="0" applyNumberFormat="1" applyFont="1" applyFill="1" applyBorder="1" applyAlignment="1">
      <x:alignment horizontal="center" vertical="center" wrapText="0"/>
    </x:xf>
    <x:xf numFmtId="200" fontId="8" fillId="7" borderId="0" xfId="0" applyNumberFormat="1" applyFont="1" applyFill="1" applyBorder="1" applyAlignment="1">
      <x:alignment horizontal="center" vertical="center" wrapText="0"/>
    </x:xf>
    <x:xf numFmtId="203" fontId="4" fillId="0" borderId="0" xfId="0" applyNumberFormat="1" applyFont="1" applyFill="1" applyBorder="1" applyAlignment="1">
      <x:alignment horizontal="right" vertical="center" wrapText="0"/>
    </x:xf>
    <x:xf numFmtId="0" fontId="1" fillId="8" borderId="0" xfId="0" applyNumberFormat="1" applyFont="1" applyFill="1" applyBorder="1" applyAlignment="1">
      <x:alignment vertical="center" wrapText="0"/>
    </x:xf>
    <x:xf numFmtId="200" fontId="1" fillId="8" borderId="0" xfId="0" applyNumberFormat="1" applyFont="1" applyFill="1" applyBorder="1" applyAlignment="1">
      <x:alignment horizontal="right" vertical="center" wrapText="0"/>
    </x:xf>
    <x:xf numFmtId="0" fontId="5" fillId="8" borderId="0" xfId="0" applyNumberFormat="1" applyFont="1" applyFill="1" applyBorder="1" applyAlignment="1">
      <x:alignment vertical="center" wrapText="0"/>
    </x:xf>
    <x:xf numFmtId="200" fontId="5" fillId="8" borderId="0" xfId="0" applyNumberFormat="1" applyFont="1" applyFill="1" applyBorder="1" applyAlignment="1">
      <x:alignment horizontal="right" vertical="center" wrapText="0"/>
    </x:xf>
    <x:xf numFmtId="0" fontId="5" fillId="8" borderId="2" xfId="0" applyNumberFormat="1" applyFont="1" applyFill="1" applyBorder="1" applyAlignment="1">
      <x:alignment vertical="center" wrapText="0"/>
    </x:xf>
    <x:xf numFmtId="200" fontId="5" fillId="8" borderId="2" xfId="0" applyNumberFormat="1" applyFont="1" applyFill="1" applyBorder="1" applyAlignment="1">
      <x:alignment horizontal="right" vertical="center" wrapText="0"/>
    </x:xf>
    <x:xf numFmtId="206" fontId="5" fillId="8" borderId="2" xfId="0" applyNumberFormat="1" applyFont="1" applyFill="1" applyBorder="1" applyAlignment="1">
      <x:alignment horizontal="right" vertical="center" wrapText="0"/>
    </x:xf>
    <x:xf numFmtId="206" fontId="1" fillId="0" borderId="0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200" fontId="1" fillId="9" borderId="0" xfId="0" applyNumberFormat="1" applyFont="1" applyFill="1" applyBorder="1" applyAlignment="1">
      <x:alignment horizontal="right" vertical="center" wrapText="0"/>
    </x:xf>
    <x:xf numFmtId="201" fontId="1" fillId="9" borderId="0" xfId="0" applyNumberFormat="1" applyFont="1" applyFill="1" applyBorder="1" applyAlignment="1">
      <x:alignment horizontal="right" vertical="center" wrapText="0"/>
    </x:xf>
    <x:xf numFmtId="201" fontId="5" fillId="8" borderId="2" xfId="0" applyNumberFormat="1" applyFont="1" applyFill="1" applyBorder="1" applyAlignment="1">
      <x:alignment horizontal="right" vertical="center" wrapText="0"/>
    </x:xf>
    <x:xf numFmtId="201" fontId="3" fillId="9" borderId="0" xfId="0" applyNumberFormat="1" applyFont="1" applyFill="1" applyBorder="1" applyAlignment="1">
      <x:alignment horizontal="right" vertical="center" wrapText="0"/>
    </x:xf>
    <x:xf numFmtId="201" fontId="9" fillId="8" borderId="2" xfId="0" applyNumberFormat="1" applyFont="1" applyFill="1" applyBorder="1" applyAlignment="1">
      <x:alignment horizontal="right" vertical="center" wrapText="0"/>
    </x:xf>
    <x:xf numFmtId="206" fontId="1" fillId="0" borderId="0" xfId="0" applyNumberFormat="1" applyFont="1" applyFill="1" applyBorder="1" applyAlignment="1">
      <x:alignment vertical="center" wrapText="0"/>
    </x:xf>
    <x:xf numFmtId="206" fontId="1" fillId="0" borderId="0" xfId="0" applyNumberFormat="1" applyFont="1" applyFill="1" applyBorder="1" applyAlignment="1">
      <x:alignment horizontal="left" vertical="center" wrapText="0"/>
    </x:xf>
    <x:xf numFmtId="206" fontId="5" fillId="0" borderId="0" xfId="0" applyNumberFormat="1" applyFont="1" applyFill="1" applyBorder="1" applyAlignment="1">
      <x:alignment horizontal="left" vertical="center" wrapText="0"/>
    </x:xf>
    <x:xf numFmtId="201" fontId="14" fillId="0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3">
    <x:dxf>
      <x:font>
        <x:b/>
        <x:color rgb="FF9D1C20"/>
      </x:font>
      <x:fill>
        <x:patternFill>
          <x:bgColor rgb="FFFDE8E7"/>
        </x:patternFill>
      </x:fill>
    </x:dxf>
    <x:dxf>
      <x:font>
        <x:color rgb="FF9D1C20"/>
      </x:font>
      <x:fill>
        <x:patternFill>
          <x:bgColor rgb="FFFFF1C7"/>
        </x:patternFill>
      </x:fill>
    </x:dxf>
    <x:dxf>
      <x:font>
        <x:color rgb="FF9D1C20"/>
      </x:font>
      <x:fill>
        <x:patternFill>
          <x:bgColor rgb="FFFFF1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c58b5a4134289" /><Relationship Type="http://schemas.openxmlformats.org/officeDocument/2006/relationships/theme" Target="/xl/theme/theme1.xml" Id="Re2d98d4f90854d34" /><Relationship Type="http://schemas.openxmlformats.org/officeDocument/2006/relationships/sharedStrings" Target="/xl/sharedStrings.xml" Id="Ra3e0f38871a64ee1" /><Relationship Type="http://schemas.openxmlformats.org/officeDocument/2006/relationships/worksheet" Target="/xl/worksheets/sheet1.xml" Id="R0f55030949674f2e" /><Relationship Type="http://schemas.openxmlformats.org/officeDocument/2006/relationships/worksheet" Target="/xl/worksheets/sheet2.xml" Id="R81d35bba7d7e4f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44F"/>
  </x:sheetPr>
  <x:sheetViews>
    <x:sheetView showGridLines="0" workbookViewId="0"/>
  </x:sheetViews>
  <x:sheetFormatPr defaultRowHeight="15"/>
  <x:cols>
    <x:col min="1" max="1" width="2.2200000286102295" hidden="0" customWidth="1"/>
    <x:col min="2" max="2" width="45.560001373291016" hidden="0" customWidth="1"/>
    <x:col min="3" max="3" width="19.110000610351562" hidden="0" customWidth="1"/>
    <x:col min="4" max="4" width="19.110000610351562" hidden="0" customWidth="1"/>
    <x:col min="5" max="5" width="2.440000057220459" hidden="0" customWidth="1"/>
    <x:col min="6" max="6" width="62.220001220703125" hidden="0" customWidth="1"/>
  </x:cols>
  <x:sheetData>
    <x:row r="1" ht="23" customHeight="1">
      <x:c r="A1" s="3"/>
      <x:c r="B1" s="3"/>
      <x:c r="C1" s="5"/>
      <x:c r="D1" s="5"/>
      <x:c r="E1" s="3"/>
      <x:c r="F1" s="3"/>
    </x:row>
    <x:row r="2" ht="23" customHeight="1">
      <x:c r="A2" s="3"/>
      <x:c r="B2" s="6" t="str">
        <x:v>Party Time BiH — početni budžet</x:v>
      </x:c>
      <x:c r="C2" s="5"/>
      <x:c r="D2" s="5"/>
      <x:c r="E2" s="3"/>
      <x:c r="F2" s="3"/>
    </x:row>
    <x:row r="3" ht="23" customHeight="1">
      <x:c r="A3" s="3"/>
      <x:c r="B3" s="7"/>
      <x:c r="C3" s="8"/>
      <x:c r="D3" s="8"/>
      <x:c r="E3" s="3"/>
      <x:c r="F3" s="3"/>
    </x:row>
    <x:row r="4" ht="23" customHeight="1">
      <x:c r="A4" s="3"/>
      <x:c r="B4" s="9" t="str">
        <x:v>Iznosi u EUR. Plavo označava ulaze.</x:v>
      </x:c>
      <x:c r="C4" s="5"/>
      <x:c r="D4" s="5"/>
      <x:c r="E4" s="3"/>
      <x:c r="F4" s="3"/>
    </x:row>
    <x:row r="5" ht="23" customHeight="1">
      <x:c r="A5" s="3"/>
      <x:c r="B5" s="3"/>
      <x:c r="C5" s="5"/>
      <x:c r="D5" s="5"/>
      <x:c r="E5" s="3"/>
      <x:c r="F5" s="3"/>
    </x:row>
    <x:row r="6" ht="23" customHeight="1">
      <x:c r="A6" s="3"/>
      <x:c r="B6" s="3" t="str">
        <x:v>Novčani osnivački kapital</x:v>
      </x:c>
      <x:c r="C6" s="10" t="n">
        <x:v>100000</x:v>
      </x:c>
      <x:c r="D6" s="5"/>
      <x:c r="E6" s="3"/>
      <x:c r="F6" s="17" t="str">
        <x:v>100.000 € je osnivački ulog za 50% vlasništva.</x:v>
      </x:c>
    </x:row>
    <x:row r="7" ht="23" customHeight="1">
      <x:c r="A7" s="3"/>
      <x:c r="B7" s="3" t="str">
        <x:v>Ukupno planirana sredstva</x:v>
      </x:c>
      <x:c r="C7" s="5" t="n">
        <x:f>C20</x:f>
        <x:v>100000</x:v>
      </x:c>
      <x:c r="D7" s="5"/>
      <x:c r="E7" s="3"/>
      <x:c r="F7" s="17" t="str">
        <x:v>Stavke su preuzete iz dostavljenog rasporeda ulaganja.</x:v>
      </x:c>
    </x:row>
    <x:row r="8" ht="23" customHeight="1">
      <x:c r="A8" s="3"/>
      <x:c r="B8" s="15" t="str">
        <x:v>Nedostaje do punog budžeta</x:v>
      </x:c>
      <x:c r="C8" s="16" t="n">
        <x:f>MAX(C7-C6,0)</x:f>
        <x:v>0</x:v>
      </x:c>
      <x:c r="D8" s="16"/>
      <x:c r="E8" s="3"/>
      <x:c r="F8" s="17" t="str">
        <x:v>Početni zbir navedenih stavki odgovara osnivačkom kapitalu.</x:v>
      </x:c>
    </x:row>
    <x:row r="9" ht="23" customHeight="1">
      <x:c r="A9" s="3"/>
      <x:c r="B9" s="3"/>
      <x:c r="C9" s="5"/>
      <x:c r="D9" s="5"/>
      <x:c r="E9" s="3"/>
      <x:c r="F9" s="3"/>
    </x:row>
    <x:row r="10" ht="23" customHeight="1">
      <x:c r="A10" s="3"/>
      <x:c r="B10" s="3" t="str">
        <x:f>IF(C7=C6,"Budžet odgovara osnivačkom kapitalu.","Uskladiti budžet sa osnivačkim kapitalom.")</x:f>
        <x:v>Budžet odgovara osnivačkom kapitalu.</x:v>
      </x:c>
      <x:c r="C10" s="5"/>
      <x:c r="D10" s="5"/>
      <x:c r="E10" s="3"/>
      <x:c r="F10" s="3"/>
    </x:row>
    <x:row r="11" ht="23" customHeight="1">
      <x:c r="A11" s="3"/>
      <x:c r="B11" s="3"/>
      <x:c r="C11" s="5"/>
      <x:c r="D11" s="5"/>
      <x:c r="E11" s="3"/>
      <x:c r="F11" s="3"/>
    </x:row>
    <x:row r="12" ht="23" customHeight="1">
      <x:c r="A12" s="3"/>
      <x:c r="B12" s="18" t="str">
        <x:v>Izvor ulaza: Zoran Radović, 18.09.2026.</x:v>
      </x:c>
      <x:c r="C12" s="5"/>
      <x:c r="D12" s="5"/>
      <x:c r="E12" s="3"/>
      <x:c r="F12" s="3"/>
    </x:row>
    <x:row r="13" ht="23" customHeight="1">
      <x:c r="A13" s="3"/>
      <x:c r="B13" s="3"/>
      <x:c r="C13" s="5"/>
      <x:c r="D13" s="5"/>
      <x:c r="E13" s="3"/>
      <x:c r="F13" s="3"/>
    </x:row>
    <x:row r="14" ht="25" customHeight="1">
      <x:c r="A14" s="3"/>
      <x:c r="B14" s="23" t="str">
        <x:v>Namjena</x:v>
      </x:c>
      <x:c r="C14" s="24" t="str">
        <x:v>Iznos</x:v>
      </x:c>
      <x:c r="D14" s="24" t="str">
        <x:v>Udio budžeta</x:v>
      </x:c>
      <x:c r="E14" s="3"/>
      <x:c r="F14" s="3"/>
    </x:row>
    <x:row r="15" ht="23" customHeight="1">
      <x:c r="A15" s="3"/>
      <x:c r="B15" s="3" t="str">
        <x:v>Početna roba</x:v>
      </x:c>
      <x:c r="C15" s="10" t="n">
        <x:v>40000</x:v>
      </x:c>
      <x:c r="D15" s="26" t="n">
        <x:f>C15/$C$20</x:f>
        <x:v>0.4</x:v>
      </x:c>
      <x:c r="E15" s="3"/>
      <x:c r="F15" s="17" t="str">
        <x:v>Potvrditi da li su uključeni prevoz, carina i troškovi uvoza.</x:v>
      </x:c>
    </x:row>
    <x:row r="16" ht="23" customHeight="1">
      <x:c r="A16" s="3"/>
      <x:c r="B16" s="3" t="str">
        <x:v>Mašine</x:v>
      </x:c>
      <x:c r="C16" s="10" t="n">
        <x:v>10000</x:v>
      </x:c>
      <x:c r="D16" s="26" t="n">
        <x:f>C16/$C$20</x:f>
        <x:v>0.1</x:v>
      </x:c>
      <x:c r="E16" s="3"/>
      <x:c r="F16" s="17" t="str">
        <x:v>Prilagođeni printer i ostalu opremu potkrijepiti ponudama.</x:v>
      </x:c>
    </x:row>
    <x:row r="17" ht="23" customHeight="1">
      <x:c r="A17" s="3"/>
      <x:c r="B17" s="3" t="str">
        <x:v>Inventar i opremanje prostora</x:v>
      </x:c>
      <x:c r="C17" s="10" t="n">
        <x:v>10000</x:v>
      </x:c>
      <x:c r="D17" s="26" t="n">
        <x:f>C17/$C$20</x:f>
        <x:v>0.1</x:v>
      </x:c>
      <x:c r="E17" s="3"/>
      <x:c r="F17" s="3"/>
    </x:row>
    <x:row r="18" ht="23" customHeight="1">
      <x:c r="A18" s="3"/>
      <x:c r="B18" s="3" t="str">
        <x:v>Zakup i depoziti</x:v>
      </x:c>
      <x:c r="C18" s="10" t="n">
        <x:v>10000</x:v>
      </x:c>
      <x:c r="D18" s="26" t="n">
        <x:f>C18/$C$20</x:f>
        <x:v>0.1</x:v>
      </x:c>
      <x:c r="E18" s="3"/>
      <x:c r="F18" s="17" t="str">
        <x:v>Razdvojiti povratni depozit i unaprijed plaćeni zakup.</x:v>
      </x:c>
    </x:row>
    <x:row r="19" ht="23" customHeight="1">
      <x:c r="A19" s="3"/>
      <x:c r="B19" s="3" t="str">
        <x:v>Reklame, radnici i rezerva</x:v>
      </x:c>
      <x:c r="C19" s="10" t="n">
        <x:v>30000</x:v>
      </x:c>
      <x:c r="D19" s="26" t="n">
        <x:f>C19/$C$20</x:f>
        <x:v>0.3</x:v>
      </x:c>
      <x:c r="E19" s="3"/>
      <x:c r="F19" s="17" t="str">
        <x:v>Razdvojiti početne troškove i stvarnu novčanu rezervu.</x:v>
      </x:c>
    </x:row>
    <x:row r="20" ht="23" customHeight="1">
      <x:c r="A20" s="3"/>
      <x:c r="B20" s="15" t="str">
        <x:v>UKUPNO</x:v>
      </x:c>
      <x:c r="C20" s="16" t="n">
        <x:f>SUM(C15:C19)</x:f>
        <x:v>100000</x:v>
      </x:c>
      <x:c r="D20" s="29" t="n">
        <x:f>SUM(D15:D19)</x:f>
        <x:v>1</x:v>
      </x:c>
      <x:c r="E20" s="3"/>
      <x:c r="F20" s="3"/>
    </x:row>
    <x:row r="21" ht="23" customHeight="1">
      <x:c r="A21" s="3"/>
      <x:c r="B21" s="3"/>
      <x:c r="C21" s="5"/>
      <x:c r="D21" s="5"/>
      <x:c r="E21" s="3"/>
      <x:c r="F21" s="3"/>
    </x:row>
    <x:row r="22" ht="23" customHeight="1">
      <x:c r="A22" s="3"/>
      <x:c r="B22" s="18" t="str">
        <x:v>Poreska osnovica budžetskih stavki nije potvrđena.</x:v>
      </x:c>
      <x:c r="C22" s="5"/>
      <x:c r="D22" s="5"/>
      <x:c r="E22" s="3"/>
      <x:c r="F22" s="3"/>
    </x:row>
    <x:row r="23" ht="23" customHeight="1">
      <x:c r="A23" s="3"/>
      <x:c r="B23" s="18" t="str">
        <x:v>Ovo je budžet ulaganja, ne obračun godišnjih rashoda.</x:v>
      </x:c>
      <x:c r="C23" s="5"/>
      <x:c r="D23" s="5"/>
      <x:c r="E23" s="3"/>
      <x:c r="F23" s="3"/>
    </x:row>
    <x:row r="24" ht="23" customHeight="1">
      <x:c r="A24" s="3"/>
      <x:c r="B24" s="3"/>
      <x:c r="C24" s="5"/>
      <x:c r="D24" s="5"/>
      <x:c r="E24" s="3"/>
      <x:c r="F24" s="3"/>
    </x:row>
    <x:row r="25" ht="25" customHeight="1">
      <x:c r="A25" s="3"/>
      <x:c r="B25" s="21" t="str">
        <x:v>Koeficijent prodajna cijena / direktni trošak</x:v>
      </x:c>
      <x:c r="C25" s="22"/>
      <x:c r="D25" s="22"/>
      <x:c r="E25" s="3"/>
      <x:c r="F25" s="3"/>
    </x:row>
    <x:row r="26" ht="23" customHeight="1">
      <x:c r="A26" s="3"/>
      <x:c r="B26" s="30" t="str">
        <x:v>Matematički primjer</x:v>
      </x:c>
      <x:c r="C26" s="31" t="str">
        <x:v>Koeficijent</x:v>
      </x:c>
      <x:c r="D26" s="31" t="str">
        <x:v>Doprinos (%)</x:v>
      </x:c>
      <x:c r="E26" s="3"/>
      <x:c r="F26" s="3"/>
    </x:row>
    <x:row r="27" ht="23" customHeight="1">
      <x:c r="A27" s="3"/>
      <x:c r="B27" s="3" t="str">
        <x:v>Roba</x:v>
      </x:c>
      <x:c r="C27" s="34" t="n">
        <x:v>5</x:v>
      </x:c>
      <x:c r="D27" s="73" t="n">
        <x:f>1-(1+'Obračun'!$C$9)/C27</x:f>
        <x:v>0.766</x:v>
      </x:c>
      <x:c r="E27" s="3"/>
      <x:c r="F27" s="17" t="str">
        <x:v>Roba ×5 na cijenu sa PDV-om. Doprinos je udio u neto prihodu.</x:v>
      </x:c>
    </x:row>
    <x:row r="28" ht="23" customHeight="1">
      <x:c r="A28" s="3"/>
      <x:c r="B28" s="3" t="str">
        <x:v>Usluge — donja vrijednost</x:v>
      </x:c>
      <x:c r="C28" s="34" t="n">
        <x:v>10</x:v>
      </x:c>
      <x:c r="D28" s="26" t="n">
        <x:f>1-1/C28</x:f>
        <x:v>0.9</x:v>
      </x:c>
      <x:c r="E28" s="3"/>
      <x:c r="F28" s="17" t="str">
        <x:v>Usluge: neto cijena / direktni materijal je pretpostavka.</x:v>
      </x:c>
    </x:row>
    <x:row r="29" ht="23" customHeight="1">
      <x:c r="A29" s="3"/>
      <x:c r="B29" s="3" t="str">
        <x:v>Usluge — gornja vrijednost</x:v>
      </x:c>
      <x:c r="C29" s="34" t="n">
        <x:v>20</x:v>
      </x:c>
      <x:c r="D29" s="26" t="n">
        <x:f>1-1/C29</x:f>
        <x:v>0.95</x:v>
      </x:c>
      <x:c r="E29" s="3"/>
      <x:c r="F29" s="17" t="str">
        <x:v>Plate, zakup, režije, porezi i ostali rashodi još se odbijaju.</x:v>
      </x:c>
    </x:row>
    <x:row r="30" ht="23" customHeight="1">
      <x:c r="A30" s="3"/>
      <x:c r="B30" s="3"/>
      <x:c r="C30" s="5"/>
      <x:c r="D30" s="5"/>
      <x:c r="E30" s="3"/>
      <x:c r="F30" s="3"/>
    </x:row>
    <x:row r="31" ht="23" customHeight="1">
      <x:c r="A31" s="3"/>
      <x:c r="B31" s="18" t="str">
        <x:v>Roba ×5 na cijenu sa PDV-om. Usluge ×10–20 na neto osnovici su pretpostavka.</x:v>
      </x:c>
      <x:c r="C31" s="5"/>
      <x:c r="D31" s="5"/>
      <x:c r="E31" s="3"/>
      <x:c r="F31" s="3"/>
    </x:row>
    <x:row r="32" ht="23" customHeight="1">
      <x:c r="A32" s="3"/>
      <x:c r="B32" s="18" t="str">
        <x:v>Navedeni doprinos nije neto dobit niti dividenda.</x:v>
      </x:c>
      <x:c r="C32" s="5"/>
      <x:c r="D32" s="5"/>
      <x:c r="E32" s="3"/>
      <x:c r="F32" s="3"/>
    </x:row>
    <x:row r="33" ht="23" customHeight="1">
      <x:c r="A33" s="3"/>
      <x:c r="B33" s="3"/>
      <x:c r="C33" s="5"/>
      <x:c r="D33" s="5"/>
      <x:c r="E33" s="3"/>
      <x:c r="F33" s="3"/>
    </x:row>
    <x:row r="34" ht="23" customHeight="1">
      <x:c r="A34" s="3"/>
      <x:c r="B34" s="3"/>
      <x:c r="C34" s="5"/>
      <x:c r="D34" s="5"/>
      <x:c r="E34" s="3"/>
      <x:c r="F34" s="3"/>
    </x:row>
    <x:row r="35" ht="23" customHeight="1">
      <x:c r="A35" s="3"/>
      <x:c r="B35" s="3"/>
      <x:c r="C35" s="5"/>
      <x:c r="D35" s="5"/>
      <x:c r="E35" s="3"/>
      <x:c r="F35" s="3"/>
    </x:row>
    <x:row r="36" ht="23" customHeight="1">
      <x:c r="A36" s="3"/>
      <x:c r="B36" s="3"/>
      <x:c r="C36" s="5"/>
      <x:c r="D36" s="5"/>
      <x:c r="E36" s="3"/>
      <x:c r="F36" s="3"/>
    </x:row>
    <x:row r="37" ht="23" customHeight="1">
      <x:c r="A37" s="3"/>
      <x:c r="B37" s="3"/>
      <x:c r="C37" s="5"/>
      <x:c r="D37" s="5"/>
      <x:c r="E37" s="3"/>
      <x:c r="F37" s="3"/>
    </x:row>
    <x:row r="38" ht="23" customHeight="1">
      <x:c r="A38" s="3"/>
      <x:c r="B38" s="3"/>
      <x:c r="C38" s="5"/>
      <x:c r="D38" s="5"/>
      <x:c r="E38" s="3"/>
      <x:c r="F38" s="3"/>
    </x:row>
    <x:row r="39" ht="23" customHeight="1">
      <x:c r="A39" s="3"/>
      <x:c r="B39" s="3"/>
      <x:c r="C39" s="5"/>
      <x:c r="D39" s="5"/>
      <x:c r="E39" s="3"/>
      <x:c r="F39" s="3"/>
    </x:row>
    <x:row r="40" ht="23" customHeight="1">
      <x:c r="A40" s="3"/>
      <x:c r="B40" s="3"/>
      <x:c r="C40" s="5"/>
      <x:c r="D40" s="5"/>
      <x:c r="E40" s="3"/>
      <x:c r="F40" s="3"/>
    </x:row>
    <x:row r="41" ht="23" customHeight="1">
      <x:c r="A41" s="3"/>
      <x:c r="B41" s="3"/>
      <x:c r="C41" s="5"/>
      <x:c r="D41" s="5"/>
      <x:c r="E41" s="3"/>
      <x:c r="F41" s="3"/>
    </x:row>
    <x:row r="42" ht="23" customHeight="1">
      <x:c r="A42" s="3"/>
      <x:c r="B42" s="3"/>
      <x:c r="C42" s="5"/>
      <x:c r="D42" s="5"/>
      <x:c r="E42" s="3"/>
      <x:c r="F42" s="3"/>
    </x:row>
    <x:row r="43" ht="23" customHeight="1">
      <x:c r="A43" s="3"/>
      <x:c r="B43" s="3"/>
      <x:c r="C43" s="5"/>
      <x:c r="D43" s="5"/>
      <x:c r="E43" s="3"/>
      <x:c r="F43" s="3"/>
    </x:row>
    <x:row r="44" ht="23" customHeight="1">
      <x:c r="A44" s="3"/>
      <x:c r="B44" s="3"/>
      <x:c r="C44" s="5"/>
      <x:c r="D44" s="5"/>
      <x:c r="E44" s="3"/>
      <x:c r="F44" s="3"/>
    </x:row>
    <x:row r="45" ht="23" customHeight="1">
      <x:c r="A45" s="3"/>
      <x:c r="B45" s="3"/>
      <x:c r="C45" s="5"/>
      <x:c r="D45" s="5"/>
      <x:c r="E45" s="3"/>
      <x:c r="F45" s="3"/>
    </x:row>
    <x:row r="46" ht="23" customHeight="1">
      <x:c r="A46" s="3"/>
      <x:c r="B46" s="3"/>
      <x:c r="C46" s="5"/>
      <x:c r="D46" s="5"/>
      <x:c r="E46" s="3"/>
      <x:c r="F46" s="3"/>
    </x:row>
    <x:row r="47" ht="23" customHeight="1">
      <x:c r="A47" s="3"/>
      <x:c r="B47" s="3"/>
      <x:c r="C47" s="5"/>
      <x:c r="D47" s="5"/>
      <x:c r="E47" s="3"/>
      <x:c r="F47" s="3"/>
    </x:row>
    <x:row r="48" ht="23" customHeight="1">
      <x:c r="A48" s="3"/>
      <x:c r="B48" s="3"/>
      <x:c r="C48" s="5"/>
      <x:c r="D48" s="5"/>
      <x:c r="E48" s="3"/>
      <x:c r="F48" s="3"/>
    </x:row>
    <x:row r="49" ht="23" customHeight="1">
      <x:c r="A49" s="3"/>
      <x:c r="B49" s="3"/>
      <x:c r="C49" s="5"/>
      <x:c r="D49" s="5"/>
      <x:c r="E49" s="3"/>
      <x:c r="F49" s="3"/>
    </x:row>
    <x:row r="50" ht="23" customHeight="1">
      <x:c r="A50" s="3"/>
      <x:c r="B50" s="3"/>
      <x:c r="C50" s="5"/>
      <x:c r="D50" s="5"/>
      <x:c r="E50" s="3"/>
      <x:c r="F50" s="3"/>
    </x:row>
    <x:row r="51" ht="23" customHeight="1">
      <x:c r="A51" s="3"/>
      <x:c r="B51" s="3"/>
      <x:c r="C51" s="5"/>
      <x:c r="D51" s="5"/>
      <x:c r="E51" s="3"/>
      <x:c r="F51" s="3"/>
    </x:row>
    <x:row r="52" ht="23" customHeight="1">
      <x:c r="A52" s="3"/>
      <x:c r="B52" s="3"/>
      <x:c r="C52" s="5"/>
      <x:c r="D52" s="5"/>
      <x:c r="E52" s="3"/>
      <x:c r="F52" s="3"/>
    </x:row>
    <x:row r="53" ht="23" customHeight="1">
      <x:c r="A53" s="3"/>
      <x:c r="B53" s="3"/>
      <x:c r="C53" s="5"/>
      <x:c r="D53" s="5"/>
      <x:c r="E53" s="3"/>
      <x:c r="F53" s="3"/>
    </x:row>
    <x:row r="54" ht="23" customHeight="1">
      <x:c r="A54" s="3"/>
      <x:c r="B54" s="3"/>
      <x:c r="C54" s="5"/>
      <x:c r="D54" s="5"/>
      <x:c r="E54" s="3"/>
      <x:c r="F54" s="3"/>
    </x:row>
    <x:row r="55" ht="23" customHeight="1">
      <x:c r="A55" s="3"/>
      <x:c r="B55" s="3"/>
      <x:c r="C55" s="5"/>
      <x:c r="D55" s="5"/>
      <x:c r="E55" s="3"/>
      <x:c r="F55" s="3"/>
    </x:row>
    <x:row r="56" ht="23" customHeight="1">
      <x:c r="A56" s="3"/>
      <x:c r="B56" s="3"/>
      <x:c r="C56" s="5"/>
      <x:c r="D56" s="5"/>
      <x:c r="E56" s="3"/>
      <x:c r="F56" s="3"/>
    </x:row>
    <x:row r="57" ht="23" customHeight="1">
      <x:c r="A57" s="3"/>
      <x:c r="B57" s="3"/>
      <x:c r="C57" s="5"/>
      <x:c r="D57" s="5"/>
      <x:c r="E57" s="3"/>
      <x:c r="F57" s="3"/>
    </x:row>
  </x:sheetData>
  <x:conditionalFormatting sqref="C8:C8">
    <x:cfRule type="cellIs" dxfId="0" priority="1" operator="greaterThan">
      <x:formula>0</x:formula>
    </x:cfRule>
  </x:conditionalFormatting>
  <x:conditionalFormatting sqref="B10:B10">
    <x:cfRule type="expression" dxfId="1" priority="2">
      <x:formula>$C$7&lt;&gt;$C$6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344F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2200000286102295" hidden="0" customWidth="1"/>
    <x:col min="2" max="2" width="45.560001373291016" hidden="0" customWidth="1"/>
    <x:col min="3" max="3" width="19.110000610351562" hidden="0" customWidth="1"/>
    <x:col min="4" max="4" width="19.110000610351562" hidden="0" customWidth="1"/>
    <x:col min="5" max="5" width="2.440000057220459" hidden="0" customWidth="1"/>
    <x:col min="6" max="6" width="62.220001220703125" hidden="0" customWidth="1"/>
  </x:cols>
  <x:sheetData>
    <x:row r="1" ht="23" customHeight="1">
      <x:c r="A1" s="3"/>
      <x:c r="B1" s="3"/>
      <x:c r="C1" s="5"/>
      <x:c r="D1" s="5"/>
      <x:c r="E1" s="3"/>
      <x:c r="F1" s="3"/>
    </x:row>
    <x:row r="2" ht="23" customHeight="1">
      <x:c r="A2" s="3"/>
      <x:c r="B2" s="6" t="str">
        <x:v>Party Time BiH — godišnji obračun</x:v>
      </x:c>
      <x:c r="C2" s="5"/>
      <x:c r="D2" s="5"/>
      <x:c r="E2" s="3"/>
      <x:c r="F2" s="3"/>
    </x:row>
    <x:row r="3" ht="23" customHeight="1">
      <x:c r="A3" s="3"/>
      <x:c r="B3" s="7"/>
      <x:c r="C3" s="8"/>
      <x:c r="D3" s="8"/>
      <x:c r="E3" s="3"/>
      <x:c r="F3" s="3"/>
    </x:row>
    <x:row r="4" ht="23" customHeight="1">
      <x:c r="A4" s="3"/>
      <x:c r="B4" s="18" t="str">
        <x:f>IF(AND(C15=0,D15=0),"Obračunski primjer: 100% roba. Miks usluga nije poznat.","Obračun prema unesenom miksu robe i usluga.")</x:f>
        <x:v>Obračunski primjer: 100% roba. Miks usluga nije poznat.</x:v>
      </x:c>
      <x:c r="C4" s="5"/>
      <x:c r="D4" s="5"/>
      <x:c r="E4" s="3"/>
      <x:c r="F4" s="3"/>
    </x:row>
    <x:row r="5" ht="23" customHeight="1">
      <x:c r="A5" s="3"/>
      <x:c r="B5" s="3"/>
      <x:c r="C5" s="5"/>
      <x:c r="D5" s="5"/>
      <x:c r="E5" s="3"/>
      <x:c r="F5" s="3"/>
    </x:row>
    <x:row r="6" ht="25" customHeight="1">
      <x:c r="A6" s="3"/>
      <x:c r="B6" s="23" t="str">
        <x:v>Prihodi i pretpostavke</x:v>
      </x:c>
      <x:c r="C6" s="24" t="str">
        <x:v>Godina 1</x:v>
      </x:c>
      <x:c r="D6" s="24" t="str">
        <x:v>Godina 2</x:v>
      </x:c>
      <x:c r="E6" s="3"/>
      <x:c r="F6" s="3"/>
    </x:row>
    <x:row r="7" ht="23" customHeight="1">
      <x:c r="A7" s="3"/>
      <x:c r="B7" s="3" t="str">
        <x:v>Planirani promet prema korisniku</x:v>
      </x:c>
      <x:c r="C7" s="10" t="n">
        <x:v>300000</x:v>
      </x:c>
      <x:c r="D7" s="47" t="n">
        <x:v>500000</x:v>
      </x:c>
      <x:c r="E7" s="3"/>
      <x:c r="F7" s="17" t="str">
        <x:v>Cilj druge godine potvrđen: 500.000 EUR.</x:v>
      </x:c>
    </x:row>
    <x:row r="8" ht="23" customHeight="1">
      <x:c r="A8" s="3"/>
      <x:c r="B8" s="3" t="str">
        <x:v>Promet uključuje PDV? 0 = ne, 1 = da</x:v>
      </x:c>
      <x:c r="C8" s="48" t="n">
        <x:v>1</x:v>
      </x:c>
      <x:c r="D8" s="48" t="n">
        <x:v>1</x:v>
      </x:c>
      <x:c r="E8" s="3"/>
      <x:c r="F8" s="17" t="str">
        <x:v>Potvrđeno: planirani promet u obje godine uključuje PDV.</x:v>
      </x:c>
    </x:row>
    <x:row r="9" ht="23" customHeight="1">
      <x:c r="A9" s="3"/>
      <x:c r="B9" s="9" t="str">
        <x:v>Stopa PDV-a</x:v>
      </x:c>
      <x:c r="C9" s="38" t="n">
        <x:v>0.17</x:v>
      </x:c>
      <x:c r="D9" s="26" t="n">
        <x:f>C9</x:f>
        <x:v>0.17</x:v>
      </x:c>
      <x:c r="E9" s="3"/>
      <x:c r="F9" s="17" t="str">
        <x:v>Izvor: UINO BiH, https://www.uino.gov.ba/portal/bs/pdv/</x:v>
      </x:c>
    </x:row>
    <x:row r="10" ht="23" customHeight="1">
      <x:c r="A10" s="3"/>
      <x:c r="B10" s="3" t="str">
        <x:v>Prihod bez PDV-a</x:v>
      </x:c>
      <x:c r="C10" s="5" t="n">
        <x:f>IF(C8=1,C7/(1+C9),C7)</x:f>
        <x:v>256410.25641025644</x:v>
      </x:c>
      <x:c r="D10" s="5" t="n">
        <x:f>IF(D8=1,D7/(1+D9),D7)</x:f>
        <x:v>427350.4273504274</x:v>
      </x:c>
      <x:c r="E10" s="3"/>
      <x:c r="F10" s="3"/>
    </x:row>
    <x:row r="11" ht="23" customHeight="1">
      <x:c r="A11" s="3"/>
      <x:c r="B11" s="3" t="str">
        <x:v>Prosječan mjesečni prihod bez PDV-a</x:v>
      </x:c>
      <x:c r="C11" s="5" t="n">
        <x:f>C10/12</x:f>
        <x:v>21367.52136752137</x:v>
      </x:c>
      <x:c r="D11" s="5" t="n">
        <x:f>D10/12</x:f>
        <x:v>35612.53561253561</x:v>
      </x:c>
      <x:c r="E11" s="3"/>
      <x:c r="F11" s="17" t="str">
        <x:v>Prosjek = godina / 12. Sezonalnost još nije modelovana.</x:v>
      </x:c>
    </x:row>
    <x:row r="12" ht="23" customHeight="1">
      <x:c r="A12" s="3"/>
      <x:c r="B12" s="9" t="str">
        <x:v>Rast godišnjeg prihoda</x:v>
      </x:c>
      <x:c r="C12" s="26" t="str">
        <x:v>n.a.</x:v>
      </x:c>
      <x:c r="D12" s="26" t="n">
        <x:f>IF(C10=0,"n.a.",D10/C10-1)</x:f>
        <x:v>0.6666666666666665</x:v>
      </x:c>
      <x:c r="E12" s="3"/>
      <x:c r="F12" s="17" t="str">
        <x:v>Planovi korisnika. Prodajni rezultati iz Tiramisu nijesu provjereni.</x:v>
      </x:c>
    </x:row>
    <x:row r="13" ht="23" customHeight="1">
      <x:c r="A13" s="3"/>
      <x:c r="B13" s="3"/>
      <x:c r="C13" s="5"/>
      <x:c r="D13" s="5"/>
      <x:c r="E13" s="3"/>
      <x:c r="F13" s="3"/>
    </x:row>
    <x:row r="14" ht="25" customHeight="1">
      <x:c r="A14" s="3"/>
      <x:c r="B14" s="21" t="str">
        <x:v>Miks prodaje i direktni troškovi</x:v>
      </x:c>
      <x:c r="C14" s="22"/>
      <x:c r="D14" s="22"/>
      <x:c r="E14" s="3"/>
      <x:c r="F14" s="3"/>
    </x:row>
    <x:row r="15" ht="23" customHeight="1">
      <x:c r="A15" s="3"/>
      <x:c r="B15" s="9" t="str">
        <x:v>Udio usluga u prihodu</x:v>
      </x:c>
      <x:c r="C15" s="42" t="n">
        <x:v>0</x:v>
      </x:c>
      <x:c r="D15" s="42" t="n">
        <x:v>0</x:v>
      </x:c>
      <x:c r="E15" s="3"/>
      <x:c r="F15" s="17" t="str">
        <x:v>0% usluga je obračunski primjer. B2B je prodajni kanal.</x:v>
      </x:c>
    </x:row>
    <x:row r="16" ht="23" customHeight="1">
      <x:c r="A16" s="3"/>
      <x:c r="B16" s="9" t="str">
        <x:v>Udio robe u prihodu</x:v>
      </x:c>
      <x:c r="C16" s="26" t="n">
        <x:f>1-C15</x:f>
        <x:v>1</x:v>
      </x:c>
      <x:c r="D16" s="26" t="n">
        <x:f>1-D15</x:f>
        <x:v>1</x:v>
      </x:c>
      <x:c r="E16" s="3"/>
      <x:c r="F16" s="3"/>
    </x:row>
    <x:row r="17" ht="23" customHeight="1">
      <x:c r="A17" s="3"/>
      <x:c r="B17" s="9" t="str">
        <x:v>Koeficijent za robu</x:v>
      </x:c>
      <x:c r="C17" s="43" t="n">
        <x:f>'Budžet'!$C$27</x:f>
        <x:v>5</x:v>
      </x:c>
      <x:c r="D17" s="43" t="n">
        <x:f>'Budžet'!$C$27</x:f>
        <x:v>5</x:v>
      </x:c>
      <x:c r="E17" s="3"/>
      <x:c r="F17" s="17" t="str">
        <x:v>Potvrđeno: ×5 na cijenu sa PDV-om. Isti prosjek po kanalima je pretpostavka.</x:v>
      </x:c>
    </x:row>
    <x:row r="18" ht="23" customHeight="1">
      <x:c r="A18" s="3"/>
      <x:c r="B18" s="9" t="str">
        <x:v>Koeficijent za usluge</x:v>
      </x:c>
      <x:c r="C18" s="43" t="n">
        <x:f>'Budžet'!$C$28</x:f>
        <x:v>10</x:v>
      </x:c>
      <x:c r="D18" s="43" t="n">
        <x:f>'Budžet'!$C$28</x:f>
        <x:v>10</x:v>
      </x:c>
      <x:c r="E18" s="3"/>
      <x:c r="F18" s="17" t="str">
        <x:v>Pretpostavka: neto cijena / direktni materijal. Miks usluga i rabati nijesu razrađeni.</x:v>
      </x:c>
    </x:row>
    <x:row r="19" ht="23" customHeight="1">
      <x:c r="A19" s="3"/>
      <x:c r="B19" s="9" t="str">
        <x:v>Doprinos prije ostalih rashoda (%)</x:v>
      </x:c>
      <x:c r="C19" s="26" t="n">
        <x:f>1-(C16*(1+C9)/C17+C15/C18)</x:f>
        <x:v>0.766</x:v>
      </x:c>
      <x:c r="D19" s="26" t="n">
        <x:f>1-(D16*(1+D9)/D17+D15/D18)</x:f>
        <x:v>0.766</x:v>
      </x:c>
      <x:c r="E19" s="3"/>
      <x:c r="F19" s="3"/>
    </x:row>
    <x:row r="20" ht="23" customHeight="1">
      <x:c r="A20" s="3"/>
      <x:c r="B20" s="3"/>
      <x:c r="C20" s="5"/>
      <x:c r="D20" s="5"/>
      <x:c r="E20" s="3"/>
      <x:c r="F20" s="3"/>
    </x:row>
    <x:row r="21" ht="23" customHeight="1">
      <x:c r="A21" s="3"/>
      <x:c r="B21" s="3" t="str">
        <x:v>Prihod od robe</x:v>
      </x:c>
      <x:c r="C21" s="5" t="n">
        <x:f>C10*C16</x:f>
        <x:v>256410.25641025644</x:v>
      </x:c>
      <x:c r="D21" s="5" t="n">
        <x:f>D10*D16</x:f>
        <x:v>427350.4273504274</x:v>
      </x:c>
      <x:c r="E21" s="3"/>
      <x:c r="F21" s="3"/>
    </x:row>
    <x:row r="22" ht="23" customHeight="1">
      <x:c r="A22" s="3"/>
      <x:c r="B22" s="3" t="str">
        <x:v>Nabavna vrijednost prodate robe</x:v>
      </x:c>
      <x:c r="C22" s="5" t="n">
        <x:f>C21*(1+C9)/C17</x:f>
        <x:v>60000</x:v>
      </x:c>
      <x:c r="D22" s="5" t="n">
        <x:f>D21*(1+D9)/D17</x:f>
        <x:v>100000</x:v>
      </x:c>
      <x:c r="E22" s="3"/>
      <x:c r="F22" s="17" t="str">
        <x:v>Trošak prodate robe nije isto što i početna nabavka od 40.000 €.</x:v>
      </x:c>
    </x:row>
    <x:row r="23" ht="23" customHeight="1">
      <x:c r="A23" s="3"/>
      <x:c r="B23" s="3" t="str">
        <x:v>Prihod od usluga</x:v>
      </x:c>
      <x:c r="C23" s="5" t="n">
        <x:f>C10*C15</x:f>
        <x:v>0</x:v>
      </x:c>
      <x:c r="D23" s="5" t="n">
        <x:f>D10*D15</x:f>
        <x:v>0</x:v>
      </x:c>
      <x:c r="E23" s="3"/>
      <x:c r="F23" s="3"/>
    </x:row>
    <x:row r="24" ht="23" customHeight="1">
      <x:c r="A24" s="3"/>
      <x:c r="B24" s="3" t="str">
        <x:v>Direktni materijalni trošak usluga</x:v>
      </x:c>
      <x:c r="C24" s="5" t="n">
        <x:f>C23/C18</x:f>
        <x:v>0</x:v>
      </x:c>
      <x:c r="D24" s="5" t="n">
        <x:f>D23/D18</x:f>
        <x:v>0</x:v>
      </x:c>
      <x:c r="E24" s="3"/>
      <x:c r="F24" s="17" t="str">
        <x:v>Materijal i helijum. Rad se unosi među rashodima ispod.</x:v>
      </x:c>
    </x:row>
    <x:row r="25" ht="23" customHeight="1">
      <x:c r="A25" s="3"/>
      <x:c r="B25" s="3" t="str">
        <x:v>Ukupno roba i direktni materijal</x:v>
      </x:c>
      <x:c r="C25" s="5" t="n">
        <x:f>SUM(C22,C24)</x:f>
        <x:v>60000</x:v>
      </x:c>
      <x:c r="D25" s="5" t="n">
        <x:f>SUM(D22,D24)</x:f>
        <x:v>100000</x:v>
      </x:c>
      <x:c r="E25" s="3"/>
      <x:c r="F25" s="3"/>
    </x:row>
    <x:row r="26" ht="23" customHeight="1">
      <x:c r="A26" s="3"/>
      <x:c r="B26" s="15" t="str">
        <x:v>Doprinos prije ostalih rashoda</x:v>
      </x:c>
      <x:c r="C26" s="16" t="n">
        <x:f>C10-C25</x:f>
        <x:v>196410.25641025644</x:v>
      </x:c>
      <x:c r="D26" s="16" t="n">
        <x:f>D10-D25</x:f>
        <x:v>327350.4273504274</x:v>
      </x:c>
      <x:c r="E26" s="3"/>
      <x:c r="F26" s="17" t="str">
        <x:v>Ovaj iznos nije neto dobit, slobodan novac ili dividenda.</x:v>
      </x:c>
    </x:row>
    <x:row r="27" ht="23" customHeight="1">
      <x:c r="A27" s="3"/>
      <x:c r="B27" s="3"/>
      <x:c r="C27" s="5"/>
      <x:c r="D27" s="5"/>
      <x:c r="E27" s="3"/>
      <x:c r="F27" s="3"/>
    </x:row>
    <x:row r="28" ht="23" customHeight="1">
      <x:c r="A28" s="3"/>
      <x:c r="B28" s="3"/>
      <x:c r="C28" s="5"/>
      <x:c r="D28" s="5"/>
      <x:c r="E28" s="3"/>
      <x:c r="F28" s="3"/>
    </x:row>
    <x:row r="29" ht="25" customHeight="1">
      <x:c r="A29" s="3"/>
      <x:c r="B29" s="53" t="str">
        <x:v>Operativni troškovi</x:v>
      </x:c>
      <x:c r="C29" s="54" t="str">
        <x:v>Mjesečno / ulaz</x:v>
      </x:c>
      <x:c r="D29" s="54" t="str">
        <x:v>Godišnje</x:v>
      </x:c>
      <x:c r="E29" s="3"/>
      <x:c r="F29" s="3"/>
    </x:row>
    <x:row r="30" ht="23" customHeight="1">
      <x:c r="A30" s="3"/>
      <x:c r="B30" s="3" t="str">
        <x:v>Direktor / menadžer</x:v>
      </x:c>
      <x:c r="C30" s="10" t="n">
        <x:v>1500</x:v>
      </x:c>
      <x:c r="D30" s="5" t="n">
        <x:f>IF(ISNUMBER(C30),C30*12,"")</x:f>
        <x:v>18000</x:v>
      </x:c>
      <x:c r="E30" s="3"/>
      <x:c r="F30" s="17" t="str">
        <x:v>Potvrđena bruto plata direktora: 1.500 € mjesečno.</x:v>
      </x:c>
    </x:row>
    <x:row r="31" ht="23" customHeight="1">
      <x:c r="A31" s="3"/>
      <x:c r="B31" s="3" t="str">
        <x:v>Broj ostalih radnika</x:v>
      </x:c>
      <x:c r="C31" s="55" t="n">
        <x:v>3</x:v>
      </x:c>
      <x:c r="D31" s="5"/>
      <x:c r="E31" s="3"/>
      <x:c r="F31" s="17" t="str">
        <x:v>Tri radnika. Trošak rada = broj radnika × mjesečni iznos.</x:v>
      </x:c>
    </x:row>
    <x:row r="32" ht="23" customHeight="1">
      <x:c r="A32" s="3"/>
      <x:c r="B32" s="3" t="str">
        <x:v>Iznos po radniku mjesečno</x:v>
      </x:c>
      <x:c r="C32" s="10" t="n">
        <x:v>1000</x:v>
      </x:c>
      <x:c r="D32" s="5"/>
      <x:c r="E32" s="3"/>
      <x:c r="F32" s="17" t="str">
        <x:v>Potvrđena bruto plata po radniku: 1.000 € mjesečno.</x:v>
      </x:c>
    </x:row>
    <x:row r="33" ht="23" customHeight="1">
      <x:c r="A33" s="3"/>
      <x:c r="B33" s="3" t="str">
        <x:v>Ostali radnici — ukupno</x:v>
      </x:c>
      <x:c r="C33" s="5" t="n">
        <x:f>IF(COUNT(C31:C32)=2,C31*C32,"")</x:f>
        <x:v>3000</x:v>
      </x:c>
      <x:c r="D33" s="5" t="n">
        <x:f>IF(ISNUMBER(C33),C33*12,"")</x:f>
        <x:v>36000</x:v>
      </x:c>
      <x:c r="E33" s="3"/>
      <x:c r="F33" s="3"/>
    </x:row>
    <x:row r="34" ht="23" customHeight="1">
      <x:c r="A34" s="3"/>
      <x:c r="B34" s="3" t="str">
        <x:v>Kirija i režije</x:v>
      </x:c>
      <x:c r="C34" s="10" t="n">
        <x:v>2500</x:v>
      </x:c>
      <x:c r="D34" s="5" t="n">
        <x:f>IF(ISNUMBER(C34),C34*12,"")</x:f>
        <x:v>30000</x:v>
      </x:c>
      <x:c r="E34" s="3"/>
      <x:c r="F34" s="17" t="str">
        <x:v>Troškovi su uzeti u punom iznosu, bez odbitka ulaznog PDV-a.</x:v>
      </x:c>
    </x:row>
    <x:row r="35" ht="23" customHeight="1">
      <x:c r="A35" s="3"/>
      <x:c r="B35" s="3" t="str">
        <x:v>Reklama</x:v>
      </x:c>
      <x:c r="C35" s="10" t="n">
        <x:v>1500</x:v>
      </x:c>
      <x:c r="D35" s="5" t="n">
        <x:f>IF(ISNUMBER(C35),C35*12,"")</x:f>
        <x:v>18000</x:v>
      </x:c>
      <x:c r="E35" s="3"/>
      <x:c r="F35" s="3"/>
    </x:row>
    <x:row r="36" ht="23" customHeight="1">
      <x:c r="A36" s="3"/>
      <x:c r="B36" s="3" t="str">
        <x:v>Ostali troškovi</x:v>
      </x:c>
      <x:c r="C36" s="10" t="n">
        <x:v>1500</x:v>
      </x:c>
      <x:c r="D36" s="5" t="n">
        <x:f>IF(ISNUMBER(C36),C36*12,"")</x:f>
        <x:v>18000</x:v>
      </x:c>
      <x:c r="E36" s="3"/>
      <x:c r="F36" s="17" t="str">
        <x:v>Jedna zbirna stavka. Knjigovodstvo i servis nijesu dodati drugi put.</x:v>
      </x:c>
    </x:row>
    <x:row r="37" ht="23" customHeight="1">
      <x:c r="A37" s="3"/>
      <x:c r="B37" s="3" t="str">
        <x:v>Plate osnivača</x:v>
      </x:c>
      <x:c r="C37" s="10" t="n">
        <x:v>0</x:v>
      </x:c>
      <x:c r="D37" s="5" t="n">
        <x:f>IF(ISNUMBER(C37),C37*12,"")</x:f>
        <x:v>0</x:v>
      </x:c>
      <x:c r="E37" s="3"/>
      <x:c r="F37" s="17" t="str">
        <x:v>Osnivači nemaju plate. Dividende zavise od dobiti i odluke partnera.</x:v>
      </x:c>
    </x:row>
    <x:row r="38" ht="23" customHeight="1">
      <x:c r="A38" s="3"/>
      <x:c r="B38" s="60" t="str">
        <x:v>UKUPNO OPERATIVNI TROŠKOVI</x:v>
      </x:c>
      <x:c r="C38" s="61" t="n">
        <x:f>IF(COUNT(C30,C33:C37)=6,SUM(C30,C33:C37),"")</x:f>
        <x:v>10000</x:v>
      </x:c>
      <x:c r="D38" s="61" t="n">
        <x:f>IF(COUNT(D30,D33:D37)=6,SUM(D30,D33:D37),"")</x:f>
        <x:v>120000</x:v>
      </x:c>
      <x:c r="E38" s="3"/>
      <x:c r="F38" s="17" t="str">
        <x:v>Ovo su operativni troškovi. Nabavna vrijednost robe je iznad.</x:v>
      </x:c>
    </x:row>
    <x:row r="39" ht="23" customHeight="1">
      <x:c r="A39" s="3"/>
      <x:c r="B39" s="3"/>
      <x:c r="C39" s="5"/>
      <x:c r="D39" s="5"/>
      <x:c r="E39" s="3"/>
      <x:c r="F39" s="3"/>
    </x:row>
    <x:row r="40" ht="25" customHeight="1">
      <x:c r="A40" s="3"/>
      <x:c r="B40" s="53" t="str">
        <x:v>Rezultat poslovanja</x:v>
      </x:c>
      <x:c r="C40" s="54" t="str">
        <x:v>Godina 1</x:v>
      </x:c>
      <x:c r="D40" s="54" t="str">
        <x:v>Godina 2</x:v>
      </x:c>
      <x:c r="E40" s="3"/>
      <x:c r="F40" s="3"/>
    </x:row>
    <x:row r="41" ht="23" customHeight="1">
      <x:c r="A41" s="3"/>
      <x:c r="B41" s="3" t="str">
        <x:v>Ostali operativni rashodi godišnje</x:v>
      </x:c>
      <x:c r="C41" s="5" t="n">
        <x:f>IF(ISNUMBER(D38),D38,"")</x:f>
        <x:v>120000</x:v>
      </x:c>
      <x:c r="D41" s="5" t="n">
        <x:f>IF(ISNUMBER(C41),C41,"")</x:f>
        <x:v>120000</x:v>
      </x:c>
      <x:c r="E41" s="3"/>
      <x:c r="F41" s="17" t="str">
        <x:v>Godina 2: isti troškovi kao godina 1, bez rasta osoblja i drugih rashoda.</x:v>
      </x:c>
    </x:row>
    <x:row r="42" ht="23" customHeight="1">
      <x:c r="A42" s="3"/>
      <x:c r="B42" s="60" t="str">
        <x:v>Rezultat prije amortizacije, finansiranja i poreza</x:v>
      </x:c>
      <x:c r="C42" s="62" t="n">
        <x:f>IF(ISNUMBER(C41),C26-C41,"")</x:f>
        <x:v>76410.25641025644</x:v>
      </x:c>
      <x:c r="D42" s="62" t="n">
        <x:f>IF(ISNUMBER(D41),D26-D41,"")</x:f>
        <x:v>207350.42735042737</x:v>
      </x:c>
      <x:c r="E42" s="3"/>
      <x:c r="F42" s="17" t="str">
        <x:v>Planska projekcija. Nije garantovana zarada, neto dobit ni dividenda.</x:v>
      </x:c>
    </x:row>
    <x:row r="43" ht="23" customHeight="1">
      <x:c r="A43" s="3"/>
      <x:c r="B43" s="3" t="str">
        <x:v>Prosječan mjesečni rezultat prije tih stavki</x:v>
      </x:c>
      <x:c r="C43" s="63" t="n">
        <x:f>IF(ISNUMBER(C42),C42/12,"")</x:f>
        <x:v>6367.52136752137</x:v>
      </x:c>
      <x:c r="D43" s="63" t="n">
        <x:f>IF(ISNUMBER(D42),D42/12,"")</x:f>
        <x:v>17279.20227920228</x:v>
      </x:c>
      <x:c r="E43" s="3"/>
      <x:c r="F43" s="3"/>
    </x:row>
    <x:row r="44" ht="23" customHeight="1">
      <x:c r="A44" s="3"/>
      <x:c r="B44" s="18" t="str">
        <x:v>Za neto dobit nedostaju amortizacija, porezi i razrada troškova.</x:v>
      </x:c>
      <x:c r="C44" s="5"/>
      <x:c r="D44" s="5"/>
      <x:c r="E44" s="3"/>
      <x:c r="F44" s="3"/>
    </x:row>
    <x:row r="45" ht="23" customHeight="1">
      <x:c r="A45" s="3"/>
      <x:c r="B45" s="3"/>
      <x:c r="C45" s="5"/>
      <x:c r="D45" s="5"/>
      <x:c r="E45" s="3"/>
      <x:c r="F45" s="3"/>
    </x:row>
    <x:row r="46" ht="25" customHeight="1">
      <x:c r="A46" s="3"/>
      <x:c r="B46" s="53" t="str">
        <x:v>Pojednostavljen prag pokrića</x:v>
      </x:c>
      <x:c r="C46" s="54" t="str">
        <x:v>Godina 1</x:v>
      </x:c>
      <x:c r="D46" s="54" t="str">
        <x:v>Godina 2</x:v>
      </x:c>
      <x:c r="E46" s="3"/>
      <x:c r="F46" s="3"/>
    </x:row>
    <x:row r="47" ht="23" customHeight="1">
      <x:c r="A47" s="3"/>
      <x:c r="B47" s="3" t="str">
        <x:v>Potreban mjesečni prihod bez PDV-a</x:v>
      </x:c>
      <x:c r="C47" s="5" t="n">
        <x:f>IF(ISNUMBER(C41),IF(C19&gt;0,C41/12/C19,"n.a."),"")</x:f>
        <x:v>13054.830287206267</x:v>
      </x:c>
      <x:c r="D47" s="5" t="n">
        <x:f>IF(ISNUMBER(D41),IF(D19&gt;0,D41/12/D19,"n.a."),"")</x:f>
        <x:v>13054.830287206267</x:v>
      </x:c>
      <x:c r="E47" s="3"/>
      <x:c r="F47" s="17" t="str">
        <x:v>Pretpostavlja fiksne operativne troškove i nepromijenjenu stopu doprinosa.</x:v>
      </x:c>
    </x:row>
    <x:row r="48" ht="23" customHeight="1">
      <x:c r="A48" s="3"/>
      <x:c r="B48" s="60" t="str">
        <x:v>Potreban mjesečni promet sa PDV-om</x:v>
      </x:c>
      <x:c r="C48" s="61" t="n">
        <x:f>IF(ISNUMBER(C47),C47*(1+C9),"")</x:f>
        <x:v>15274.15143603133</x:v>
      </x:c>
      <x:c r="D48" s="61" t="n">
        <x:f>IF(ISNUMBER(D47),D47*(1+D9),"")</x:f>
        <x:v>15274.15143603133</x:v>
      </x:c>
      <x:c r="E48" s="3"/>
      <x:c r="F48" s="17" t="str">
        <x:v>Prag pokrića koristi promjenjive ulaze i stopu doprinosa iz reda 19.</x:v>
      </x:c>
    </x:row>
    <x:row r="49" ht="23" customHeight="1">
      <x:c r="A49" s="3"/>
      <x:c r="B49" s="3"/>
      <x:c r="C49" s="5"/>
      <x:c r="D49" s="5"/>
      <x:c r="E49" s="3"/>
      <x:c r="F49" s="3"/>
    </x:row>
    <x:row r="50" ht="23" customHeight="1">
      <x:c r="A50" s="3"/>
      <x:c r="B50" s="3"/>
      <x:c r="C50" s="5"/>
      <x:c r="D50" s="5"/>
      <x:c r="E50" s="3"/>
      <x:c r="F50" s="3"/>
    </x:row>
    <x:row r="51" ht="25" customHeight="1">
      <x:c r="A51" s="3"/>
      <x:c r="B51" s="53" t="str">
        <x:v>Kanali prodaje — godina 1</x:v>
      </x:c>
      <x:c r="C51" s="54" t="str">
        <x:v>Udio</x:v>
      </x:c>
      <x:c r="D51" s="54" t="str">
        <x:v>Promet sa PDV-om</x:v>
      </x:c>
      <x:c r="E51" s="3"/>
      <x:c r="F51" s="64" t="str">
        <x:v>Prihod bez PDV-a</x:v>
      </x:c>
    </x:row>
    <x:row r="52" ht="23" customHeight="1">
      <x:c r="A52" s="3"/>
      <x:c r="B52" s="3" t="str">
        <x:v>Maloprodaja i online</x:v>
      </x:c>
      <x:c r="C52" s="38" t="n">
        <x:v>0.7</x:v>
      </x:c>
      <x:c r="D52" s="5" t="n">
        <x:f>$C$10*(1+$C$9)*C52</x:f>
        <x:v>210000</x:v>
      </x:c>
      <x:c r="E52" s="3"/>
      <x:c r="F52" s="71" t="n">
        <x:f>$C$10*C52</x:f>
        <x:v>179487.1794871795</x:v>
      </x:c>
    </x:row>
    <x:row r="53" ht="23" customHeight="1">
      <x:c r="A53" s="3"/>
      <x:c r="B53" s="3" t="str">
        <x:v>B2B — radna pretpostavka</x:v>
      </x:c>
      <x:c r="C53" s="68" t="n">
        <x:f>1-C52</x:f>
        <x:v>0.30000000000000004</x:v>
      </x:c>
      <x:c r="D53" s="5" t="n">
        <x:f>$C$10*(1+$C$9)*C53</x:f>
        <x:v>90000.00000000001</x:v>
      </x:c>
      <x:c r="E53" s="3"/>
      <x:c r="F53" s="71" t="n">
        <x:f>$C$10*C53</x:f>
        <x:v>76923.07692307694</x:v>
      </x:c>
    </x:row>
    <x:row r="54" ht="23" customHeight="1">
      <x:c r="A54" s="3"/>
      <x:c r="B54" s="60" t="str">
        <x:v>UKUPNO</x:v>
      </x:c>
      <x:c r="C54" s="69" t="n">
        <x:f>SUM(C52:C53)</x:f>
        <x:v>1</x:v>
      </x:c>
      <x:c r="D54" s="61" t="n">
        <x:f>SUM(D52:D53)</x:f>
        <x:v>300000</x:v>
      </x:c>
      <x:c r="E54" s="3"/>
      <x:c r="F54" s="72" t="n">
        <x:f>SUM(F52:F53)</x:f>
        <x:v>256410.25641025644</x:v>
      </x:c>
    </x:row>
    <x:row r="55" ht="23" customHeight="1">
      <x:c r="A55" s="3"/>
      <x:c r="B55" s="3"/>
      <x:c r="C55" s="5"/>
      <x:c r="D55" s="5"/>
      <x:c r="E55" s="3"/>
      <x:c r="F55" s="3"/>
    </x:row>
    <x:row r="56" ht="23" customHeight="1">
      <x:c r="A56" s="3"/>
      <x:c r="B56" s="18" t="str">
        <x:v>B2B 30% je pretpostavka iz nedovršene poruke.</x:v>
      </x:c>
      <x:c r="C56" s="5"/>
      <x:c r="D56" s="5"/>
      <x:c r="E56" s="3"/>
      <x:c r="F56" s="17" t="str">
        <x:v>70% maloprodaja + online je zadato. Ostatak od 30% treba potvrditi.</x:v>
      </x:c>
    </x:row>
    <x:row r="57" ht="23" customHeight="1">
      <x:c r="A57" s="3"/>
      <x:c r="B57" s="18" t="str">
        <x:v>Kanali prodaje nijesu podjela na robu i usluge.</x:v>
      </x:c>
      <x:c r="C57" s="5"/>
      <x:c r="D57" s="5"/>
      <x:c r="E57" s="3"/>
      <x:c r="F57" s="3"/>
    </x:row>
    <x:row r="58" ht="23" customHeight="1">
      <x:c r="B58" s="18" t="str">
        <x:v>Za drugu godinu prodajni miks po kanalima nije zadat.</x:v>
      </x:c>
      <x:c r="C58" s="5"/>
      <x:c r="D58" s="5"/>
      <x:c r="E58" s="3"/>
      <x:c r="F58" s="17" t="str">
        <x:v>Izvor ulaza: Zoran Radović, 18.09.2026.</x:v>
      </x:c>
    </x:row>
    <x:row r="59" ht="23" customHeight="1">
      <x:c r="B59" s="3"/>
      <x:c r="C59" s="5"/>
      <x:c r="D59" s="5"/>
      <x:c r="E59" s="3"/>
      <x:c r="F59" s="3"/>
    </x:row>
  </x:sheetData>
  <x:conditionalFormatting sqref="C44:D44">
    <x:cfRule type="containsText" dxfId="2" priority="1" operator="containsText" text="Dopuniti"/>
  </x:conditionalFormatting>
  <x:dataValidations count="2">
    <x:dataValidation type="list" sqref="C8:D8">
      <x:formula1>"0,1"</x:formula1>
    </x:dataValidation>
    <x:dataValidation type="decimal" operator="between" sqref="C15:D15">
      <x:formula1>0</x:formula1>
      <x:formula2>1</x:formula2>
    </x:dataValidation>
  </x:dataValidations>
  <x:pageMargins left="0.7" right="0.7" top="0.75" bottom="0.75" header="0.3" footer="0.3"/>
</x:worksheet>
</file>